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A58BCC43-816A-4949-913C-6AE2DD725805}" xr6:coauthVersionLast="47" xr6:coauthVersionMax="47" xr10:uidLastSave="{00000000-0000-0000-0000-000000000000}"/>
  <workbookProtection workbookAlgorithmName="SHA-512" workbookHashValue="nJh8Kl17fE1v33QpsZ4pjdh1IbQOwbmkN7pVMAR52HUlbvnsoT4cFjU+lBKTG4yW2sgdN2upx0Tdn3LoN6EJXA==" workbookSaltValue="YgiO+wlI7cy3E/Emk5XcxA==" workbookSpinCount="100000" lockStructure="1"/>
  <bookViews>
    <workbookView xWindow="-120" yWindow="-120" windowWidth="29040" windowHeight="15840" activeTab="1" xr2:uid="{BAA80ECC-231A-4E3E-9394-259509D184CB}"/>
  </bookViews>
  <sheets>
    <sheet name="Cover" sheetId="2" r:id="rId1"/>
    <sheet name="Buydown Calculator" sheetId="1" r:id="rId2"/>
  </sheets>
  <definedNames>
    <definedName name="_xlnm.Print_Area" localSheetId="0">Cover!$A$1:$M$32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B32" i="1"/>
  <c r="D32" i="1" s="1"/>
  <c r="F27" i="1"/>
  <c r="B27" i="1"/>
  <c r="F26" i="1"/>
  <c r="B26" i="1"/>
  <c r="D26" i="1" s="1"/>
  <c r="F21" i="1"/>
  <c r="B21" i="1"/>
  <c r="D21" i="1" s="1"/>
  <c r="F20" i="1"/>
  <c r="D20" i="1"/>
  <c r="B20" i="1"/>
  <c r="F15" i="1"/>
  <c r="B15" i="1"/>
  <c r="D15" i="1" s="1"/>
  <c r="F14" i="1"/>
  <c r="D14" i="1"/>
  <c r="B14" i="1"/>
  <c r="F13" i="1"/>
  <c r="B13" i="1"/>
  <c r="D13" i="1" s="1"/>
  <c r="D8" i="1"/>
  <c r="D27" i="1" s="1"/>
  <c r="D7" i="1"/>
  <c r="E26" i="1" l="1"/>
  <c r="G26" i="1" s="1"/>
  <c r="E20" i="1"/>
  <c r="G20" i="1" s="1"/>
  <c r="C32" i="1"/>
  <c r="E32" i="1" s="1"/>
  <c r="G32" i="1" s="1"/>
  <c r="G33" i="1" s="1"/>
  <c r="C15" i="1"/>
  <c r="C14" i="1"/>
  <c r="E15" i="1"/>
  <c r="G15" i="1" s="1"/>
  <c r="C27" i="1"/>
  <c r="C20" i="1"/>
  <c r="E21" i="1"/>
  <c r="G21" i="1" s="1"/>
  <c r="C13" i="1"/>
  <c r="E14" i="1"/>
  <c r="G14" i="1" s="1"/>
  <c r="C26" i="1"/>
  <c r="E27" i="1"/>
  <c r="G27" i="1" s="1"/>
  <c r="C21" i="1"/>
  <c r="E13" i="1"/>
  <c r="G13" i="1" s="1"/>
  <c r="G16" i="1" s="1"/>
  <c r="G22" i="1" l="1"/>
  <c r="G28" i="1"/>
</calcChain>
</file>

<file path=xl/sharedStrings.xml><?xml version="1.0" encoding="utf-8"?>
<sst xmlns="http://schemas.openxmlformats.org/spreadsheetml/2006/main" count="41" uniqueCount="22">
  <si>
    <t>Buydown Calculator</t>
  </si>
  <si>
    <t>Loan amount</t>
  </si>
  <si>
    <t>Interest Rate (Annual)</t>
  </si>
  <si>
    <t>(ex: .05 is 5%)</t>
  </si>
  <si>
    <t>Loan period in years</t>
  </si>
  <si>
    <t>Number of payments per year</t>
  </si>
  <si>
    <t>Monthly Payment</t>
  </si>
  <si>
    <t>Total Payments</t>
  </si>
  <si>
    <t>3-2-1 BUY DOWN</t>
  </si>
  <si>
    <t>Interest Rate</t>
  </si>
  <si>
    <t>Payment</t>
  </si>
  <si>
    <t>Monthly Subsidy</t>
  </si>
  <si>
    <t># of Payments</t>
  </si>
  <si>
    <t>Annual Subsidy Pymnts</t>
  </si>
  <si>
    <t>3/2/1 Buydown Cost</t>
  </si>
  <si>
    <t>2-1 BUY DOWN</t>
  </si>
  <si>
    <t>2/1 Buydown Cost</t>
  </si>
  <si>
    <t>1-1 BUY DOWN</t>
  </si>
  <si>
    <t>1/1 Buydown Cost</t>
  </si>
  <si>
    <t>1-0 BUY DOWN</t>
  </si>
  <si>
    <t>1/0 Buydown Cost</t>
  </si>
  <si>
    <t>Copyright © 2022 AAA Capital Investment, Inc. All rights reserved. 117 S Garfield Ave, Alhambra, CA 91801. 1 (877) 789-8816. NMLS #295075 (www.nmlsconsumeraccess.org). For real estate and mortgage professionals only and not intended for distribution to consumers or other third parties.  Results are hypothetical and may not be accurate. This is not a commitment to lend nor a preapproval. Consult a financial professional for full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</si>
</sst>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0"/>
    <numFmt numFmtId="167" formatCode="&quot;$&quot;#,##0.00"/>
  </numFmts>
  <fonts count="15" x14ac:knownFonts="1">
    <font>
      <sz val="11"/>
      <color theme="1"/>
      <name val="Calibri"/>
      <family val="2"/>
      <scheme val="minor"/>
    </font>
    <font>
      <b/>
      <sz val="48"/>
      <color theme="0"/>
      <name val="Calibri"/>
      <family val="2"/>
    </font>
    <font>
      <b/>
      <sz val="48"/>
      <color rgb="FF43DE95"/>
      <name val="Calibri"/>
      <family val="2"/>
    </font>
    <font>
      <sz val="14"/>
      <color rgb="FF000000"/>
      <name val="Calibri"/>
      <family val="2"/>
      <scheme val="minor"/>
    </font>
    <font>
      <b/>
      <sz val="14"/>
      <color theme="0"/>
      <name val="Calibri"/>
      <family val="2"/>
    </font>
    <font>
      <b/>
      <sz val="14"/>
      <color theme="0"/>
      <name val="Arial"/>
      <family val="2"/>
    </font>
    <font>
      <sz val="14"/>
      <color theme="1"/>
      <name val="Calibri"/>
      <family val="2"/>
    </font>
    <font>
      <i/>
      <sz val="14"/>
      <color rgb="FFFF0000"/>
      <name val="Calibri"/>
      <family val="2"/>
      <scheme val="minor"/>
    </font>
    <font>
      <b/>
      <sz val="18"/>
      <color theme="0"/>
      <name val="Calibri"/>
      <family val="2"/>
    </font>
    <font>
      <b/>
      <sz val="18"/>
      <color theme="0"/>
      <name val="Arial"/>
      <family val="2"/>
    </font>
    <font>
      <sz val="14"/>
      <color rgb="FF002E3C"/>
      <name val="Calibri"/>
      <family val="2"/>
    </font>
    <font>
      <b/>
      <sz val="14"/>
      <name val="Calibri"/>
      <family val="2"/>
    </font>
    <font>
      <b/>
      <sz val="14"/>
      <name val="Arial"/>
      <family val="2"/>
    </font>
    <font>
      <sz val="14"/>
      <color rgb="FF000000"/>
      <name val="Calibri"/>
      <family val="2"/>
    </font>
    <font>
      <sz val="11"/>
      <color rgb="FF000000"/>
      <name val="Arial"/>
      <family val="2"/>
    </font>
  </fonts>
  <fills count="8">
    <fill>
      <patternFill patternType="none"/>
    </fill>
    <fill>
      <patternFill patternType="gray125"/>
    </fill>
    <fill>
      <patternFill patternType="solid">
        <fgColor rgb="FF40A629"/>
        <bgColor indexed="64"/>
      </patternFill>
    </fill>
    <fill>
      <patternFill patternType="solid">
        <fgColor rgb="FF40A629"/>
        <bgColor rgb="FF808080"/>
      </patternFill>
    </fill>
    <fill>
      <patternFill patternType="solid">
        <fgColor rgb="FFFFFF00"/>
        <bgColor indexed="64"/>
      </patternFill>
    </fill>
    <fill>
      <patternFill patternType="solid">
        <fgColor theme="0"/>
        <bgColor rgb="FF808080"/>
      </patternFill>
    </fill>
    <fill>
      <patternFill patternType="solid">
        <fgColor theme="0"/>
        <bgColor indexed="64"/>
      </patternFill>
    </fill>
    <fill>
      <patternFill patternType="solid">
        <fgColor rgb="FFFFFFFF"/>
        <bgColor rgb="FFFFFFFF"/>
      </patternFill>
    </fill>
  </fills>
  <borders count="13">
    <border>
      <left/>
      <right/>
      <top/>
      <bottom/>
      <diagonal/>
    </border>
    <border>
      <left style="medium">
        <color rgb="FF002E3C"/>
      </left>
      <right/>
      <top style="medium">
        <color rgb="FF002E3C"/>
      </top>
      <bottom/>
      <diagonal/>
    </border>
    <border>
      <left/>
      <right/>
      <top style="medium">
        <color rgb="FF002E3C"/>
      </top>
      <bottom/>
      <diagonal/>
    </border>
    <border>
      <left/>
      <right style="medium">
        <color rgb="FF002E3C"/>
      </right>
      <top style="medium">
        <color rgb="FF002E3C"/>
      </top>
      <bottom/>
      <diagonal/>
    </border>
    <border>
      <left style="medium">
        <color rgb="FF002E3C"/>
      </left>
      <right/>
      <top/>
      <bottom/>
      <diagonal/>
    </border>
    <border>
      <left/>
      <right style="medium">
        <color rgb="FF002E3C"/>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2E3C"/>
      </left>
      <right/>
      <top/>
      <bottom style="medium">
        <color rgb="FF002E3C"/>
      </bottom>
      <diagonal/>
    </border>
    <border>
      <left/>
      <right/>
      <top/>
      <bottom style="medium">
        <color rgb="FF002E3C"/>
      </bottom>
      <diagonal/>
    </border>
    <border>
      <left/>
      <right style="medium">
        <color rgb="FF002E3C"/>
      </right>
      <top/>
      <bottom style="medium">
        <color rgb="FF002E3C"/>
      </bottom>
      <diagonal/>
    </border>
  </borders>
  <cellStyleXfs count="1">
    <xf numFmtId="0" fontId="0" fillId="0" borderId="0"/>
  </cellStyleXfs>
  <cellXfs count="51">
    <xf numFmtId="0" fontId="0" fillId="0" borderId="0" xfId="0"/>
    <xf numFmtId="0" fontId="0" fillId="0" borderId="4" xfId="0" applyBorder="1"/>
    <xf numFmtId="0" fontId="0" fillId="0" borderId="5" xfId="0" applyBorder="1"/>
    <xf numFmtId="0" fontId="3" fillId="0" borderId="4" xfId="0" applyFont="1" applyBorder="1"/>
    <xf numFmtId="164" fontId="6" fillId="4" borderId="8" xfId="0" applyNumberFormat="1" applyFont="1" applyFill="1" applyBorder="1" applyAlignment="1" applyProtection="1">
      <alignment horizontal="right"/>
      <protection locked="0"/>
    </xf>
    <xf numFmtId="0" fontId="3" fillId="0" borderId="0" xfId="0" applyFont="1"/>
    <xf numFmtId="0" fontId="3" fillId="0" borderId="5" xfId="0" applyFont="1" applyBorder="1"/>
    <xf numFmtId="165" fontId="6" fillId="4" borderId="8" xfId="0" applyNumberFormat="1" applyFont="1" applyFill="1" applyBorder="1" applyAlignment="1" applyProtection="1">
      <alignment horizontal="right"/>
      <protection locked="0"/>
    </xf>
    <xf numFmtId="0" fontId="7" fillId="0" borderId="0" xfId="0" applyFont="1"/>
    <xf numFmtId="0" fontId="6" fillId="4" borderId="8" xfId="0" applyFont="1" applyFill="1" applyBorder="1" applyAlignment="1" applyProtection="1">
      <alignment horizontal="right"/>
      <protection locked="0"/>
    </xf>
    <xf numFmtId="0" fontId="6" fillId="0" borderId="8" xfId="0" applyFont="1" applyBorder="1" applyAlignment="1" applyProtection="1">
      <alignment horizontal="right"/>
      <protection locked="0"/>
    </xf>
    <xf numFmtId="167" fontId="6" fillId="0" borderId="8" xfId="0" applyNumberFormat="1" applyFont="1" applyBorder="1" applyAlignment="1">
      <alignment horizontal="right"/>
    </xf>
    <xf numFmtId="0" fontId="6" fillId="0" borderId="8" xfId="0" applyFont="1" applyBorder="1" applyAlignment="1">
      <alignment horizontal="right"/>
    </xf>
    <xf numFmtId="49" fontId="6" fillId="0" borderId="0" xfId="0" applyNumberFormat="1" applyFont="1"/>
    <xf numFmtId="2" fontId="10" fillId="0" borderId="8" xfId="0" applyNumberFormat="1" applyFont="1" applyBorder="1" applyAlignment="1">
      <alignment horizontal="right"/>
    </xf>
    <xf numFmtId="2" fontId="10" fillId="0" borderId="8" xfId="0" applyNumberFormat="1" applyFont="1" applyBorder="1" applyAlignment="1">
      <alignment horizontal="center"/>
    </xf>
    <xf numFmtId="2" fontId="10" fillId="0" borderId="8" xfId="0" applyNumberFormat="1" applyFont="1" applyBorder="1"/>
    <xf numFmtId="165" fontId="10" fillId="0" borderId="8" xfId="0" applyNumberFormat="1" applyFont="1" applyBorder="1" applyAlignment="1">
      <alignment horizontal="right"/>
    </xf>
    <xf numFmtId="167" fontId="10" fillId="0" borderId="8" xfId="0" applyNumberFormat="1" applyFont="1" applyBorder="1"/>
    <xf numFmtId="167" fontId="10" fillId="0" borderId="8" xfId="0" applyNumberFormat="1" applyFont="1" applyBorder="1" applyAlignment="1">
      <alignment horizontal="center"/>
    </xf>
    <xf numFmtId="0" fontId="10" fillId="0" borderId="8" xfId="0" applyFont="1" applyBorder="1" applyAlignment="1">
      <alignment horizontal="center"/>
    </xf>
    <xf numFmtId="167" fontId="4" fillId="3" borderId="8" xfId="0" applyNumberFormat="1" applyFont="1" applyFill="1" applyBorder="1" applyAlignment="1">
      <alignment horizontal="center"/>
    </xf>
    <xf numFmtId="2" fontId="6" fillId="0" borderId="8" xfId="0" applyNumberFormat="1" applyFont="1" applyBorder="1" applyAlignment="1">
      <alignment horizontal="right"/>
    </xf>
    <xf numFmtId="2" fontId="6" fillId="0" borderId="8" xfId="0" applyNumberFormat="1" applyFont="1" applyBorder="1" applyAlignment="1">
      <alignment horizontal="center"/>
    </xf>
    <xf numFmtId="2" fontId="6" fillId="0" borderId="8" xfId="0" applyNumberFormat="1" applyFont="1" applyBorder="1"/>
    <xf numFmtId="165" fontId="6" fillId="0" borderId="8" xfId="0" applyNumberFormat="1" applyFont="1" applyBorder="1" applyAlignment="1">
      <alignment horizontal="right"/>
    </xf>
    <xf numFmtId="167" fontId="6" fillId="0" borderId="8" xfId="0" applyNumberFormat="1" applyFont="1" applyBorder="1" applyAlignment="1">
      <alignment horizontal="center"/>
    </xf>
    <xf numFmtId="167" fontId="13" fillId="7" borderId="0" xfId="0" applyNumberFormat="1" applyFont="1" applyFill="1" applyAlignment="1">
      <alignment horizontal="center"/>
    </xf>
    <xf numFmtId="49" fontId="6" fillId="0" borderId="8" xfId="0" applyNumberFormat="1" applyFont="1" applyBorder="1" applyAlignment="1">
      <alignment horizontal="center"/>
    </xf>
    <xf numFmtId="49" fontId="8" fillId="3" borderId="6" xfId="0" applyNumberFormat="1" applyFont="1" applyFill="1" applyBorder="1" applyAlignment="1">
      <alignment horizontal="center"/>
    </xf>
    <xf numFmtId="0" fontId="9" fillId="2" borderId="9" xfId="0" applyFont="1" applyFill="1" applyBorder="1"/>
    <xf numFmtId="0" fontId="9" fillId="2" borderId="7" xfId="0" applyFont="1" applyFill="1" applyBorder="1"/>
    <xf numFmtId="2" fontId="11" fillId="5" borderId="6" xfId="0" applyNumberFormat="1" applyFont="1" applyFill="1" applyBorder="1" applyAlignment="1">
      <alignment horizontal="right"/>
    </xf>
    <xf numFmtId="2" fontId="11" fillId="5" borderId="9" xfId="0" applyNumberFormat="1" applyFont="1" applyFill="1" applyBorder="1" applyAlignment="1">
      <alignment horizontal="right"/>
    </xf>
    <xf numFmtId="2" fontId="11" fillId="5" borderId="7" xfId="0" applyNumberFormat="1" applyFont="1" applyFill="1" applyBorder="1" applyAlignment="1">
      <alignment horizontal="right"/>
    </xf>
    <xf numFmtId="0" fontId="14" fillId="0" borderId="4" xfId="0" applyFont="1" applyBorder="1" applyAlignment="1">
      <alignment horizontal="left" wrapText="1" indent="2"/>
    </xf>
    <xf numFmtId="0" fontId="14" fillId="0" borderId="0" xfId="0" applyFont="1" applyAlignment="1">
      <alignment horizontal="left" wrapText="1" indent="2"/>
    </xf>
    <xf numFmtId="0" fontId="14" fillId="0" borderId="5" xfId="0" applyFont="1" applyBorder="1" applyAlignment="1">
      <alignment horizontal="left" wrapText="1" indent="2"/>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12" fillId="6" borderId="9" xfId="0" applyFont="1" applyFill="1" applyBorder="1"/>
    <xf numFmtId="0" fontId="12" fillId="6" borderId="7" xfId="0" applyFont="1" applyFill="1" applyBorder="1"/>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9" fontId="4" fillId="3" borderId="6" xfId="0" applyNumberFormat="1" applyFont="1" applyFill="1" applyBorder="1" applyAlignment="1">
      <alignment horizontal="right"/>
    </xf>
    <xf numFmtId="0" fontId="5" fillId="2" borderId="7" xfId="0" applyFont="1" applyFill="1" applyBorder="1"/>
    <xf numFmtId="166" fontId="3" fillId="0" borderId="0" xfId="0" applyNumberFormat="1" applyFont="1" applyAlignment="1">
      <alignment horizontal="center"/>
    </xf>
    <xf numFmtId="166" fontId="3" fillId="0" borderId="5" xfId="0" applyNumberFormat="1" applyFont="1" applyBorder="1" applyAlignment="1">
      <alignment horizontal="center"/>
    </xf>
    <xf numFmtId="49" fontId="4" fillId="3" borderId="7" xfId="0" applyNumberFormat="1" applyFont="1" applyFill="1" applyBorder="1" applyAlignment="1">
      <alignment horizontal="righ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33618</xdr:colOff>
      <xdr:row>32</xdr:row>
      <xdr:rowOff>22412</xdr:rowOff>
    </xdr:to>
    <xdr:pic>
      <xdr:nvPicPr>
        <xdr:cNvPr id="3" name="图片 2">
          <a:extLst>
            <a:ext uri="{FF2B5EF4-FFF2-40B4-BE49-F238E27FC236}">
              <a16:creationId xmlns:a16="http://schemas.microsoft.com/office/drawing/2014/main" id="{8CD9D0B6-7A1E-924A-6065-A742CC6D22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00147" cy="6118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962025</xdr:colOff>
      <xdr:row>4</xdr:row>
      <xdr:rowOff>152400</xdr:rowOff>
    </xdr:from>
    <xdr:to>
      <xdr:col>7</xdr:col>
      <xdr:colOff>4426</xdr:colOff>
      <xdr:row>8</xdr:row>
      <xdr:rowOff>88977</xdr:rowOff>
    </xdr:to>
    <xdr:pic>
      <xdr:nvPicPr>
        <xdr:cNvPr id="2" name="图片 1">
          <a:extLst>
            <a:ext uri="{FF2B5EF4-FFF2-40B4-BE49-F238E27FC236}">
              <a16:creationId xmlns:a16="http://schemas.microsoft.com/office/drawing/2014/main" id="{E59E2967-9FFE-4642-BD7F-67A99F8A61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9100" y="1600200"/>
          <a:ext cx="3281026" cy="650952"/>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46C-A11C-4ECF-BE62-492FE45F7E1B}">
  <sheetPr>
    <pageSetUpPr fitToPage="1"/>
  </sheetPr>
  <dimension ref="A1"/>
  <sheetViews>
    <sheetView view="pageBreakPreview" zoomScale="85" zoomScaleNormal="70" zoomScaleSheetLayoutView="85" workbookViewId="0">
      <selection activeCell="Q27" sqref="Q27"/>
    </sheetView>
  </sheetViews>
  <sheetFormatPr defaultRowHeight="15" x14ac:dyDescent="0.25"/>
  <sheetData/>
  <printOptions horizontalCentered="1"/>
  <pageMargins left="0" right="0" top="0" bottom="0" header="0" footer="0"/>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A940-D84F-4EDF-A265-38FA9C3D0A7E}">
  <dimension ref="A1:N37"/>
  <sheetViews>
    <sheetView showGridLines="0" showRowColHeaders="0" tabSelected="1" zoomScale="115" zoomScaleNormal="115" workbookViewId="0">
      <selection activeCell="D3" sqref="D3"/>
    </sheetView>
  </sheetViews>
  <sheetFormatPr defaultColWidth="10.140625" defaultRowHeight="15" x14ac:dyDescent="0.25"/>
  <cols>
    <col min="1" max="1" width="2.85546875" customWidth="1"/>
    <col min="2" max="2" width="18.5703125" customWidth="1"/>
    <col min="3" max="3" width="15.42578125" customWidth="1"/>
    <col min="4" max="4" width="12.140625" customWidth="1"/>
    <col min="5" max="5" width="18.85546875" bestFit="1" customWidth="1"/>
    <col min="6" max="6" width="16.140625" bestFit="1" customWidth="1"/>
    <col min="7" max="7" width="28.5703125" customWidth="1"/>
    <col min="8" max="8" width="3.140625" customWidth="1"/>
    <col min="9" max="9" width="0.5703125" hidden="1" customWidth="1"/>
    <col min="10" max="10" width="1.85546875" customWidth="1"/>
    <col min="11" max="11" width="1.140625" customWidth="1"/>
    <col min="12" max="12" width="25.42578125" customWidth="1"/>
    <col min="13" max="13" width="3.5703125" customWidth="1"/>
    <col min="14" max="14" width="10.140625" hidden="1" customWidth="1"/>
  </cols>
  <sheetData>
    <row r="1" spans="1:8" ht="62.1" customHeight="1" x14ac:dyDescent="0.25">
      <c r="A1" s="43" t="s">
        <v>0</v>
      </c>
      <c r="B1" s="44"/>
      <c r="C1" s="44"/>
      <c r="D1" s="44"/>
      <c r="E1" s="44"/>
      <c r="F1" s="44"/>
      <c r="G1" s="44"/>
      <c r="H1" s="45"/>
    </row>
    <row r="2" spans="1:8" x14ac:dyDescent="0.25">
      <c r="A2" s="1"/>
      <c r="H2" s="2"/>
    </row>
    <row r="3" spans="1:8" s="5" customFormat="1" ht="18.75" x14ac:dyDescent="0.3">
      <c r="A3" s="3"/>
      <c r="B3" s="46" t="s">
        <v>1</v>
      </c>
      <c r="C3" s="47"/>
      <c r="D3" s="4">
        <v>500000</v>
      </c>
      <c r="H3" s="6"/>
    </row>
    <row r="4" spans="1:8" s="5" customFormat="1" ht="18.75" x14ac:dyDescent="0.3">
      <c r="A4" s="3"/>
      <c r="B4" s="46" t="s">
        <v>2</v>
      </c>
      <c r="C4" s="47"/>
      <c r="D4" s="7">
        <v>5.5E-2</v>
      </c>
      <c r="E4" s="8" t="s">
        <v>3</v>
      </c>
      <c r="H4" s="6"/>
    </row>
    <row r="5" spans="1:8" s="5" customFormat="1" ht="18.75" x14ac:dyDescent="0.3">
      <c r="A5" s="3"/>
      <c r="B5" s="46" t="s">
        <v>4</v>
      </c>
      <c r="C5" s="47"/>
      <c r="D5" s="9">
        <v>30</v>
      </c>
      <c r="E5" s="48"/>
      <c r="F5" s="48"/>
      <c r="G5" s="48"/>
      <c r="H5" s="49"/>
    </row>
    <row r="6" spans="1:8" s="5" customFormat="1" ht="18.75" hidden="1" customHeight="1" x14ac:dyDescent="0.3">
      <c r="A6" s="3"/>
      <c r="B6" s="46" t="s">
        <v>5</v>
      </c>
      <c r="C6" s="50"/>
      <c r="D6" s="10">
        <v>12</v>
      </c>
      <c r="E6" s="48"/>
      <c r="F6" s="48"/>
      <c r="G6" s="48"/>
      <c r="H6" s="49"/>
    </row>
    <row r="7" spans="1:8" s="5" customFormat="1" ht="18.75" x14ac:dyDescent="0.3">
      <c r="A7" s="3"/>
      <c r="B7" s="46" t="s">
        <v>6</v>
      </c>
      <c r="C7" s="47"/>
      <c r="D7" s="11">
        <f>IF(ISERROR(-PMT(D4/D6,D8,D3)),"",-PMT(D4/D6,D8,D3))</f>
        <v>2838.9450067350144</v>
      </c>
      <c r="E7" s="48"/>
      <c r="F7" s="48"/>
      <c r="G7" s="48"/>
      <c r="H7" s="49"/>
    </row>
    <row r="8" spans="1:8" s="5" customFormat="1" ht="18.75" x14ac:dyDescent="0.3">
      <c r="A8" s="3"/>
      <c r="B8" s="46" t="s">
        <v>7</v>
      </c>
      <c r="C8" s="47"/>
      <c r="D8" s="12">
        <f>D5*12</f>
        <v>360</v>
      </c>
      <c r="E8" s="48"/>
      <c r="F8" s="48"/>
      <c r="G8" s="48"/>
      <c r="H8" s="49"/>
    </row>
    <row r="9" spans="1:8" s="5" customFormat="1" ht="18.75" x14ac:dyDescent="0.3">
      <c r="A9" s="3"/>
      <c r="E9" s="48"/>
      <c r="F9" s="48"/>
      <c r="G9" s="48"/>
      <c r="H9" s="49"/>
    </row>
    <row r="10" spans="1:8" s="5" customFormat="1" ht="18.75" x14ac:dyDescent="0.3">
      <c r="A10" s="3"/>
      <c r="B10" s="13"/>
      <c r="C10" s="13"/>
      <c r="D10" s="13"/>
      <c r="E10" s="13"/>
      <c r="F10" s="13"/>
      <c r="G10" s="13"/>
      <c r="H10" s="6"/>
    </row>
    <row r="11" spans="1:8" s="5" customFormat="1" ht="23.25" hidden="1" x14ac:dyDescent="0.35">
      <c r="A11" s="3"/>
      <c r="B11" s="29" t="s">
        <v>8</v>
      </c>
      <c r="C11" s="30"/>
      <c r="D11" s="30"/>
      <c r="E11" s="30"/>
      <c r="F11" s="30"/>
      <c r="G11" s="31"/>
      <c r="H11" s="6"/>
    </row>
    <row r="12" spans="1:8" s="5" customFormat="1" ht="18.75" hidden="1" x14ac:dyDescent="0.3">
      <c r="A12" s="3"/>
      <c r="B12" s="14" t="s">
        <v>9</v>
      </c>
      <c r="C12" s="15" t="s">
        <v>10</v>
      </c>
      <c r="D12" s="15" t="s">
        <v>10</v>
      </c>
      <c r="E12" s="14" t="s">
        <v>11</v>
      </c>
      <c r="F12" s="15" t="s">
        <v>12</v>
      </c>
      <c r="G12" s="16" t="s">
        <v>13</v>
      </c>
      <c r="H12" s="6"/>
    </row>
    <row r="13" spans="1:8" s="5" customFormat="1" ht="18.75" hidden="1" x14ac:dyDescent="0.3">
      <c r="A13" s="3"/>
      <c r="B13" s="17">
        <f>D4-0.03</f>
        <v>2.5000000000000001E-2</v>
      </c>
      <c r="C13" s="18">
        <f>D7</f>
        <v>2838.9450067350144</v>
      </c>
      <c r="D13" s="19">
        <f>IF(ISERROR(-PMT(B13/D6,D8,D3)),"",-PMT(B13/D6,D8,D3))</f>
        <v>1975.6044940886602</v>
      </c>
      <c r="E13" s="19">
        <f>IF(ISERROR(D7-D13),"",(D7-D13))</f>
        <v>863.34051264635423</v>
      </c>
      <c r="F13" s="20">
        <f>D6</f>
        <v>12</v>
      </c>
      <c r="G13" s="19">
        <f>IF(ISERROR(E13*F13),"",(E13*F13))</f>
        <v>10360.086151756252</v>
      </c>
      <c r="H13" s="6"/>
    </row>
    <row r="14" spans="1:8" s="5" customFormat="1" ht="18.75" hidden="1" x14ac:dyDescent="0.3">
      <c r="A14" s="3"/>
      <c r="B14" s="17">
        <f>D4-0.02</f>
        <v>3.5000000000000003E-2</v>
      </c>
      <c r="C14" s="18">
        <f>D7</f>
        <v>2838.9450067350144</v>
      </c>
      <c r="D14" s="19">
        <f>IF(ISERROR(-PMT(B14/D6,D8,D3)),"",-PMT(B14/D6,D8,D3))</f>
        <v>2245.2234390441222</v>
      </c>
      <c r="E14" s="19">
        <f>IF(ISERROR(D7-D14),"",(D7-D14))</f>
        <v>593.72156769089224</v>
      </c>
      <c r="F14" s="20">
        <f>D6</f>
        <v>12</v>
      </c>
      <c r="G14" s="19">
        <f>IF(ISERROR(E14*F14),"",(E14*F14))</f>
        <v>7124.6588122907069</v>
      </c>
      <c r="H14" s="6"/>
    </row>
    <row r="15" spans="1:8" s="5" customFormat="1" ht="18.75" hidden="1" x14ac:dyDescent="0.3">
      <c r="A15" s="3"/>
      <c r="B15" s="17">
        <f>D4-0.01</f>
        <v>4.4999999999999998E-2</v>
      </c>
      <c r="C15" s="18">
        <f>D7</f>
        <v>2838.9450067350144</v>
      </c>
      <c r="D15" s="19">
        <f>IF(ISERROR(-PMT(B15/D6,D8,D3)),"",-PMT(B15/D6,D8,D3))</f>
        <v>2533.4265491294036</v>
      </c>
      <c r="E15" s="19">
        <f>IF(ISERROR(D7-D15),"",(D7-D15))</f>
        <v>305.51845760561082</v>
      </c>
      <c r="F15" s="20">
        <f>D6</f>
        <v>12</v>
      </c>
      <c r="G15" s="19">
        <f>IF(ISERROR(E15*F15),"",(E15*F15))</f>
        <v>3666.2214912673298</v>
      </c>
      <c r="H15" s="6"/>
    </row>
    <row r="16" spans="1:8" s="5" customFormat="1" ht="18.75" hidden="1" x14ac:dyDescent="0.3">
      <c r="A16" s="3"/>
      <c r="B16" s="32" t="s">
        <v>14</v>
      </c>
      <c r="C16" s="41"/>
      <c r="D16" s="41"/>
      <c r="E16" s="41"/>
      <c r="F16" s="42"/>
      <c r="G16" s="21">
        <f>SUM(G13:G15)</f>
        <v>21150.966455314287</v>
      </c>
      <c r="H16" s="6"/>
    </row>
    <row r="17" spans="1:8" s="5" customFormat="1" ht="18.75" hidden="1" x14ac:dyDescent="0.3">
      <c r="A17" s="3"/>
      <c r="B17" s="13"/>
      <c r="C17" s="13"/>
      <c r="D17" s="13"/>
      <c r="E17" s="13"/>
      <c r="F17" s="13"/>
      <c r="G17" s="13"/>
      <c r="H17" s="6"/>
    </row>
    <row r="18" spans="1:8" s="5" customFormat="1" ht="23.25" x14ac:dyDescent="0.35">
      <c r="A18" s="3"/>
      <c r="B18" s="29" t="s">
        <v>15</v>
      </c>
      <c r="C18" s="30"/>
      <c r="D18" s="30"/>
      <c r="E18" s="30"/>
      <c r="F18" s="30"/>
      <c r="G18" s="31"/>
      <c r="H18" s="6"/>
    </row>
    <row r="19" spans="1:8" s="5" customFormat="1" ht="18.75" x14ac:dyDescent="0.3">
      <c r="A19" s="3"/>
      <c r="B19" s="14" t="s">
        <v>9</v>
      </c>
      <c r="C19" s="15" t="s">
        <v>10</v>
      </c>
      <c r="D19" s="15" t="s">
        <v>10</v>
      </c>
      <c r="E19" s="14" t="s">
        <v>11</v>
      </c>
      <c r="F19" s="15" t="s">
        <v>12</v>
      </c>
      <c r="G19" s="16" t="s">
        <v>13</v>
      </c>
      <c r="H19" s="6"/>
    </row>
    <row r="20" spans="1:8" s="5" customFormat="1" ht="18.75" x14ac:dyDescent="0.3">
      <c r="A20" s="3"/>
      <c r="B20" s="17">
        <f>D4-0.02</f>
        <v>3.5000000000000003E-2</v>
      </c>
      <c r="C20" s="18">
        <f>D7</f>
        <v>2838.9450067350144</v>
      </c>
      <c r="D20" s="19">
        <f>IF(ISERROR(-PMT(B20/D6,D8,D3)),"",-PMT(B20/D6,D8,D3))</f>
        <v>2245.2234390441222</v>
      </c>
      <c r="E20" s="19">
        <f>IF(ISERROR(D7-D20),"",(D7-D20))</f>
        <v>593.72156769089224</v>
      </c>
      <c r="F20" s="20">
        <f>D6</f>
        <v>12</v>
      </c>
      <c r="G20" s="19">
        <f>IF(ISERROR(E20*F20),"",(E20*F20))</f>
        <v>7124.6588122907069</v>
      </c>
      <c r="H20" s="6"/>
    </row>
    <row r="21" spans="1:8" s="5" customFormat="1" ht="18.75" x14ac:dyDescent="0.3">
      <c r="A21" s="3"/>
      <c r="B21" s="17">
        <f>D4-0.01</f>
        <v>4.4999999999999998E-2</v>
      </c>
      <c r="C21" s="18">
        <f>D7</f>
        <v>2838.9450067350144</v>
      </c>
      <c r="D21" s="19">
        <f>IF(ISERROR(-PMT(B21/D6,D8,D3)),"",-PMT(B21/D6,D8,D3))</f>
        <v>2533.4265491294036</v>
      </c>
      <c r="E21" s="19">
        <f>IF(ISERROR(D7-D21),"",D7-D21)</f>
        <v>305.51845760561082</v>
      </c>
      <c r="F21" s="20">
        <f>D6</f>
        <v>12</v>
      </c>
      <c r="G21" s="19">
        <f>IF(ISERROR(E21*F21),"",(E21*F21))</f>
        <v>3666.2214912673298</v>
      </c>
      <c r="H21" s="6"/>
    </row>
    <row r="22" spans="1:8" s="5" customFormat="1" ht="18.75" x14ac:dyDescent="0.3">
      <c r="A22" s="3"/>
      <c r="B22" s="32" t="s">
        <v>16</v>
      </c>
      <c r="C22" s="33"/>
      <c r="D22" s="33"/>
      <c r="E22" s="33"/>
      <c r="F22" s="34"/>
      <c r="G22" s="21">
        <f>SUM(G20:G21)</f>
        <v>10790.880303558037</v>
      </c>
      <c r="H22" s="6"/>
    </row>
    <row r="23" spans="1:8" s="5" customFormat="1" ht="18.75" hidden="1" x14ac:dyDescent="0.3">
      <c r="A23" s="3"/>
      <c r="B23" s="13"/>
      <c r="C23" s="13"/>
      <c r="D23" s="13"/>
      <c r="E23" s="13"/>
      <c r="F23" s="13"/>
      <c r="G23" s="13"/>
      <c r="H23" s="6"/>
    </row>
    <row r="24" spans="1:8" s="5" customFormat="1" ht="23.25" hidden="1" x14ac:dyDescent="0.35">
      <c r="A24" s="3"/>
      <c r="B24" s="29" t="s">
        <v>17</v>
      </c>
      <c r="C24" s="30"/>
      <c r="D24" s="30"/>
      <c r="E24" s="30"/>
      <c r="F24" s="30"/>
      <c r="G24" s="31"/>
      <c r="H24" s="6"/>
    </row>
    <row r="25" spans="1:8" s="5" customFormat="1" ht="18.75" hidden="1" x14ac:dyDescent="0.3">
      <c r="A25" s="3"/>
      <c r="B25" s="14" t="s">
        <v>9</v>
      </c>
      <c r="C25" s="15" t="s">
        <v>10</v>
      </c>
      <c r="D25" s="15" t="s">
        <v>10</v>
      </c>
      <c r="E25" s="14" t="s">
        <v>11</v>
      </c>
      <c r="F25" s="15" t="s">
        <v>12</v>
      </c>
      <c r="G25" s="16" t="s">
        <v>13</v>
      </c>
      <c r="H25" s="6"/>
    </row>
    <row r="26" spans="1:8" s="5" customFormat="1" ht="18.75" hidden="1" x14ac:dyDescent="0.3">
      <c r="A26" s="3"/>
      <c r="B26" s="17">
        <f>D4-0.01</f>
        <v>4.4999999999999998E-2</v>
      </c>
      <c r="C26" s="18">
        <f>D7</f>
        <v>2838.9450067350144</v>
      </c>
      <c r="D26" s="19">
        <f>IF(ISERROR(-PMT(B26/D6,D8,D3)),"",-PMT(B26/D6,D8,D3))</f>
        <v>2533.4265491294036</v>
      </c>
      <c r="E26" s="19">
        <f>IF(ISERROR(D7-D26),"",(D7-D26))</f>
        <v>305.51845760561082</v>
      </c>
      <c r="F26" s="20">
        <f>D6</f>
        <v>12</v>
      </c>
      <c r="G26" s="19">
        <f>IF(ISERROR(E26*F26),"",(E26*F26))</f>
        <v>3666.2214912673298</v>
      </c>
      <c r="H26" s="6"/>
    </row>
    <row r="27" spans="1:8" s="5" customFormat="1" ht="18.75" hidden="1" x14ac:dyDescent="0.3">
      <c r="A27" s="3"/>
      <c r="B27" s="17">
        <f>D4-0.01</f>
        <v>4.4999999999999998E-2</v>
      </c>
      <c r="C27" s="18">
        <f>D7</f>
        <v>2838.9450067350144</v>
      </c>
      <c r="D27" s="19">
        <f>IF(ISERROR(-PMT(B27/D6,D8,D3)),"",-PMT(B27/D6,D8,D3))</f>
        <v>2533.4265491294036</v>
      </c>
      <c r="E27" s="19">
        <f>IF(ISERROR(D7-D27),"",(D7-D27))</f>
        <v>305.51845760561082</v>
      </c>
      <c r="F27" s="20">
        <f>D6</f>
        <v>12</v>
      </c>
      <c r="G27" s="19">
        <f>IF(ISERROR(E27*F27),"",(E27*F27))</f>
        <v>3666.2214912673298</v>
      </c>
      <c r="H27" s="6"/>
    </row>
    <row r="28" spans="1:8" s="5" customFormat="1" ht="18.75" hidden="1" x14ac:dyDescent="0.3">
      <c r="A28" s="3"/>
      <c r="B28" s="32" t="s">
        <v>18</v>
      </c>
      <c r="C28" s="33"/>
      <c r="D28" s="33"/>
      <c r="E28" s="33"/>
      <c r="F28" s="34"/>
      <c r="G28" s="21">
        <f>SUM(G26:G27)</f>
        <v>7332.4429825346597</v>
      </c>
      <c r="H28" s="6"/>
    </row>
    <row r="29" spans="1:8" s="5" customFormat="1" ht="18.75" hidden="1" x14ac:dyDescent="0.3">
      <c r="A29" s="3"/>
      <c r="B29" s="13"/>
      <c r="C29" s="13"/>
      <c r="D29" s="13"/>
      <c r="E29" s="13"/>
      <c r="F29" s="13"/>
      <c r="G29" s="13"/>
      <c r="H29" s="6"/>
    </row>
    <row r="30" spans="1:8" s="5" customFormat="1" ht="23.25" hidden="1" x14ac:dyDescent="0.35">
      <c r="A30" s="3"/>
      <c r="B30" s="29" t="s">
        <v>19</v>
      </c>
      <c r="C30" s="30"/>
      <c r="D30" s="30"/>
      <c r="E30" s="30"/>
      <c r="F30" s="30"/>
      <c r="G30" s="31"/>
      <c r="H30" s="6"/>
    </row>
    <row r="31" spans="1:8" s="5" customFormat="1" ht="18.75" hidden="1" x14ac:dyDescent="0.3">
      <c r="A31" s="3"/>
      <c r="B31" s="22" t="s">
        <v>9</v>
      </c>
      <c r="C31" s="23" t="s">
        <v>10</v>
      </c>
      <c r="D31" s="23" t="s">
        <v>10</v>
      </c>
      <c r="E31" s="24" t="s">
        <v>11</v>
      </c>
      <c r="F31" s="24" t="s">
        <v>12</v>
      </c>
      <c r="G31" s="23" t="s">
        <v>13</v>
      </c>
      <c r="H31" s="6"/>
    </row>
    <row r="32" spans="1:8" s="5" customFormat="1" ht="18.75" hidden="1" x14ac:dyDescent="0.3">
      <c r="A32" s="3"/>
      <c r="B32" s="25">
        <f>D4-0.01</f>
        <v>4.4999999999999998E-2</v>
      </c>
      <c r="C32" s="26">
        <f>D7</f>
        <v>2838.9450067350144</v>
      </c>
      <c r="D32" s="27">
        <f>IF(ISERROR(-PMT(B32/D6,D8,D3)),"",-PMT(B32/D6,D8,D3))</f>
        <v>2533.4265491294036</v>
      </c>
      <c r="E32" s="26">
        <f>IF(ISERROR(C32-D32),"",(C32-D32))</f>
        <v>305.51845760561082</v>
      </c>
      <c r="F32" s="28">
        <f>D6</f>
        <v>12</v>
      </c>
      <c r="G32" s="26">
        <f>IF(ISERROR(E32*F32),"",(E32*F32))</f>
        <v>3666.2214912673298</v>
      </c>
      <c r="H32" s="6"/>
    </row>
    <row r="33" spans="1:8" s="5" customFormat="1" ht="18.75" hidden="1" x14ac:dyDescent="0.3">
      <c r="A33" s="3"/>
      <c r="B33" s="32" t="s">
        <v>20</v>
      </c>
      <c r="C33" s="33"/>
      <c r="D33" s="33"/>
      <c r="E33" s="33"/>
      <c r="F33" s="34"/>
      <c r="G33" s="21">
        <f>SUM(G32)</f>
        <v>3666.2214912673298</v>
      </c>
      <c r="H33" s="6"/>
    </row>
    <row r="34" spans="1:8" s="5" customFormat="1" ht="11.45" customHeight="1" x14ac:dyDescent="0.3">
      <c r="A34" s="3"/>
      <c r="H34" s="6"/>
    </row>
    <row r="35" spans="1:8" s="5" customFormat="1" ht="13.5" customHeight="1" x14ac:dyDescent="0.3">
      <c r="A35" s="3"/>
      <c r="H35" s="6"/>
    </row>
    <row r="36" spans="1:8" s="5" customFormat="1" ht="78.95" customHeight="1" x14ac:dyDescent="0.3">
      <c r="A36" s="35" t="s">
        <v>21</v>
      </c>
      <c r="B36" s="36"/>
      <c r="C36" s="36"/>
      <c r="D36" s="36"/>
      <c r="E36" s="36"/>
      <c r="F36" s="36"/>
      <c r="G36" s="36"/>
      <c r="H36" s="37"/>
    </row>
    <row r="37" spans="1:8" ht="15.75" thickBot="1" x14ac:dyDescent="0.3">
      <c r="A37" s="38"/>
      <c r="B37" s="39"/>
      <c r="C37" s="39"/>
      <c r="D37" s="39"/>
      <c r="E37" s="39"/>
      <c r="F37" s="39"/>
      <c r="G37" s="39"/>
      <c r="H37" s="40"/>
    </row>
  </sheetData>
  <sheetProtection algorithmName="SHA-512" hashValue="nCEZACm5mlajzPAUbtoUWOKYDLwbK/v6pA5fMTCVKzfLnrPHXN3BLNlOC6/RVWaLyD9MeI1HeMy6JfuIoRyX2A==" saltValue="VxnQDlqXOkbm2/7F9pEbrw==" spinCount="100000" sheet="1" objects="1" scenarios="1"/>
  <mergeCells count="18">
    <mergeCell ref="A1:H1"/>
    <mergeCell ref="B3:C3"/>
    <mergeCell ref="B4:C4"/>
    <mergeCell ref="B5:C5"/>
    <mergeCell ref="E5:H9"/>
    <mergeCell ref="B6:C6"/>
    <mergeCell ref="B7:C7"/>
    <mergeCell ref="B8:C8"/>
    <mergeCell ref="B30:G30"/>
    <mergeCell ref="B33:F33"/>
    <mergeCell ref="A36:H36"/>
    <mergeCell ref="A37:H37"/>
    <mergeCell ref="B11:G11"/>
    <mergeCell ref="B16:F16"/>
    <mergeCell ref="B18:G18"/>
    <mergeCell ref="B22:F22"/>
    <mergeCell ref="B24:G24"/>
    <mergeCell ref="B28:F28"/>
  </mergeCells>
  <printOptions horizontalCentered="1"/>
  <pageMargins left="0" right="0" top="0" bottom="0"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Cover</vt:lpstr>
      <vt:lpstr>Buydown Calculator</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 LENDINGS</dc:creator>
  <cp:lastModifiedBy>Admin</cp:lastModifiedBy>
  <cp:lastPrinted>2023-02-09T06:21:08Z</cp:lastPrinted>
  <dcterms:created xsi:type="dcterms:W3CDTF">2023-02-09T05:52:08Z</dcterms:created>
  <dcterms:modified xsi:type="dcterms:W3CDTF">2023-02-09T06:21:23Z</dcterms:modified>
</cp:coreProperties>
</file>